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4" activeTab="0"/>
  </bookViews>
  <sheets>
    <sheet name="TRobZiem" sheetId="1" r:id="rId1"/>
  </sheets>
  <definedNames>
    <definedName name="_xlnm.Print_Area" localSheetId="0">'TRobZiem'!$A$1:$N$37</definedName>
    <definedName name="_xlnm.Print_Titles" localSheetId="0">'TRobZiem'!$10:$10</definedName>
    <definedName name="Excel_BuiltIn_Print_Area_3">#REF!</definedName>
    <definedName name="Excel_BuiltIn_Print_Titles_3">#REF!</definedName>
    <definedName name="Excel_BuiltIn_Print_Area_2">#REF!</definedName>
    <definedName name="Excel_BuiltIn_Print_Area_3_1">#REF!</definedName>
    <definedName name="Excel_BuiltIn_Print_Titles_3_1">#REF!</definedName>
    <definedName name="Excel_BuiltIn_Print_Area_2_1">#REF!</definedName>
    <definedName name="Excel_BuiltIn_Print_Titles_2">#REF!</definedName>
    <definedName name="Excel_BuiltIn_Print_Area_6">#REF!</definedName>
    <definedName name="Excel_BuiltIn_Print_Titles_6">#REF!</definedName>
    <definedName name="Excel_BuiltIn_Print_Area_7">#REF!</definedName>
    <definedName name="Excel_BuiltIn_Print_Titles_7">#REF!</definedName>
  </definedNames>
  <calcPr fullCalcOnLoad="1"/>
</workbook>
</file>

<file path=xl/sharedStrings.xml><?xml version="1.0" encoding="utf-8"?>
<sst xmlns="http://schemas.openxmlformats.org/spreadsheetml/2006/main" count="21" uniqueCount="15">
  <si>
    <t>TABELA ROBÓT ZIEMNYCH</t>
  </si>
  <si>
    <t>Przebudowa i budowa drogi dojazdowej wraz z  zapleczem parkingowym  
dla obsługi komunikacyjnej basenu odkrytego przy Międzyszkolnej Krytej Pływalni
w Ustrzykach Dolnych</t>
  </si>
  <si>
    <t>L.p.</t>
  </si>
  <si>
    <t>KM
[m]</t>
  </si>
  <si>
    <t>Odległość
[m]</t>
  </si>
  <si>
    <t>Powierzchnia</t>
  </si>
  <si>
    <t>Średnia powierzchnia</t>
  </si>
  <si>
    <t>Objętość</t>
  </si>
  <si>
    <t>Zużycie 
na miejscu</t>
  </si>
  <si>
    <t>Nadmiar</t>
  </si>
  <si>
    <t>Suma</t>
  </si>
  <si>
    <t>W
[m²]</t>
  </si>
  <si>
    <t>N
[m²]</t>
  </si>
  <si>
    <t>W
[m³]</t>
  </si>
  <si>
    <t>N
[m³]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</si>
</sst>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\+000.00"/>
    <numFmt numFmtId="167" formatCode="0.00"/>
  </numFmts>
  <fonts count="5"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4" fillId="0" borderId="9" xfId="0" applyFont="1" applyBorder="1" applyAlignment="1">
      <alignment/>
    </xf>
    <xf numFmtId="166" fontId="4" fillId="0" borderId="9" xfId="0" applyNumberFormat="1" applyFont="1" applyBorder="1" applyAlignment="1">
      <alignment horizontal="left"/>
    </xf>
    <xf numFmtId="165" fontId="4" fillId="0" borderId="9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164" fontId="0" fillId="0" borderId="11" xfId="0" applyBorder="1" applyAlignment="1">
      <alignment/>
    </xf>
    <xf numFmtId="165" fontId="0" fillId="0" borderId="9" xfId="0" applyNumberFormat="1" applyBorder="1" applyAlignment="1">
      <alignment horizontal="center"/>
    </xf>
    <xf numFmtId="164" fontId="0" fillId="0" borderId="12" xfId="0" applyBorder="1" applyAlignment="1">
      <alignment/>
    </xf>
    <xf numFmtId="166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164"/>
  <sheetViews>
    <sheetView tabSelected="1" defaultGridColor="0" view="pageBreakPreview" zoomScale="130" zoomScaleNormal="110" zoomScaleSheetLayoutView="130" colorId="9" workbookViewId="0" topLeftCell="A1">
      <selection activeCell="M36" sqref="M36"/>
    </sheetView>
  </sheetViews>
  <sheetFormatPr defaultColWidth="11.421875" defaultRowHeight="12.75"/>
  <cols>
    <col min="1" max="1" width="7.421875" style="0" customWidth="1"/>
    <col min="2" max="2" width="10.140625" style="0" customWidth="1"/>
    <col min="3" max="3" width="9.140625" style="0" customWidth="1"/>
    <col min="4" max="5" width="8.140625" style="0" customWidth="1"/>
    <col min="6" max="7" width="8.8515625" style="0" customWidth="1"/>
    <col min="8" max="9" width="8.140625" style="0" customWidth="1"/>
    <col min="10" max="10" width="9.28125" style="0" customWidth="1"/>
    <col min="11" max="14" width="8.140625" style="0" customWidth="1"/>
    <col min="15" max="16384" width="11.57421875" style="0" customWidth="1"/>
  </cols>
  <sheetData>
    <row r="3" spans="1:14" ht="1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14" ht="43.5" customHeight="1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7" ht="15.75" customHeight="1"/>
    <row r="8" spans="1:14" ht="11.25" customHeight="1">
      <c r="A8" s="4" t="s">
        <v>2</v>
      </c>
      <c r="B8" s="5" t="s">
        <v>3</v>
      </c>
      <c r="C8" s="5" t="s">
        <v>4</v>
      </c>
      <c r="D8" s="4" t="s">
        <v>5</v>
      </c>
      <c r="E8" s="4"/>
      <c r="F8" s="4" t="s">
        <v>6</v>
      </c>
      <c r="G8" s="4"/>
      <c r="H8" s="4" t="s">
        <v>7</v>
      </c>
      <c r="I8" s="4"/>
      <c r="J8" s="6" t="s">
        <v>8</v>
      </c>
      <c r="K8" s="7" t="s">
        <v>9</v>
      </c>
      <c r="L8" s="7"/>
      <c r="M8" s="7" t="s">
        <v>10</v>
      </c>
      <c r="N8" s="7"/>
    </row>
    <row r="9" spans="1:14" ht="30" customHeight="1">
      <c r="A9" s="4"/>
      <c r="B9" s="4"/>
      <c r="C9" s="4"/>
      <c r="D9" s="8" t="s">
        <v>11</v>
      </c>
      <c r="E9" s="8" t="s">
        <v>12</v>
      </c>
      <c r="F9" s="8" t="s">
        <v>11</v>
      </c>
      <c r="G9" s="8" t="s">
        <v>12</v>
      </c>
      <c r="H9" s="8" t="s">
        <v>13</v>
      </c>
      <c r="I9" s="8" t="s">
        <v>14</v>
      </c>
      <c r="J9" s="6"/>
      <c r="K9" s="8" t="s">
        <v>13</v>
      </c>
      <c r="L9" s="8" t="s">
        <v>14</v>
      </c>
      <c r="M9" s="8" t="s">
        <v>13</v>
      </c>
      <c r="N9" s="8" t="s">
        <v>14</v>
      </c>
    </row>
    <row r="10" spans="1:17" ht="11.2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P10" s="10"/>
      <c r="Q10" s="11"/>
    </row>
    <row r="11" spans="1:14" ht="11.25" customHeight="1">
      <c r="A11" s="12">
        <v>1</v>
      </c>
      <c r="B11" s="13">
        <v>11.1</v>
      </c>
      <c r="C11" s="14">
        <f>B12-B11</f>
        <v>6.200000000000001</v>
      </c>
      <c r="D11" s="15">
        <v>0</v>
      </c>
      <c r="E11" s="16">
        <v>0.29</v>
      </c>
      <c r="F11" s="17">
        <f>(D12+D11)/2</f>
        <v>0</v>
      </c>
      <c r="G11" s="16">
        <f>(E12+E11)/2</f>
        <v>0.29</v>
      </c>
      <c r="H11" s="11">
        <f>F11*C11</f>
        <v>0</v>
      </c>
      <c r="I11" s="16">
        <f>G11*C11</f>
        <v>1.7980000000000003</v>
      </c>
      <c r="J11" s="10">
        <f>MIN(H11,I11)</f>
        <v>0</v>
      </c>
      <c r="K11" s="10">
        <f>H11-J11</f>
        <v>0</v>
      </c>
      <c r="L11" s="11">
        <f>I11-J11</f>
        <v>1.7980000000000003</v>
      </c>
      <c r="M11" s="10">
        <f>IF((K11)-(L11)&gt;0,(K11)-(L11),0)</f>
        <v>0</v>
      </c>
      <c r="N11" s="11">
        <f>IF((L11)-(K11)&gt;0,(L11)-(K11),0)</f>
        <v>1.7980000000000003</v>
      </c>
    </row>
    <row r="12" spans="1:14" ht="11.25" customHeight="1">
      <c r="A12" s="12">
        <v>2</v>
      </c>
      <c r="B12" s="13">
        <v>17.3</v>
      </c>
      <c r="C12" s="14">
        <f>B13-B12</f>
        <v>14.8</v>
      </c>
      <c r="D12" s="15">
        <v>0</v>
      </c>
      <c r="E12" s="16">
        <v>0.29</v>
      </c>
      <c r="F12" s="17">
        <f>(D13+D12)/2</f>
        <v>0</v>
      </c>
      <c r="G12" s="16">
        <f>(E13+E12)/2</f>
        <v>0.355</v>
      </c>
      <c r="H12" s="11">
        <f>F12*C12</f>
        <v>0</v>
      </c>
      <c r="I12" s="16">
        <f>G12*C12</f>
        <v>5.254</v>
      </c>
      <c r="J12" s="10">
        <f>MIN(H12,I12)</f>
        <v>0</v>
      </c>
      <c r="K12" s="10">
        <f>H12-J12</f>
        <v>0</v>
      </c>
      <c r="L12" s="11">
        <f>I12-J12</f>
        <v>5.254</v>
      </c>
      <c r="M12" s="10">
        <f>IF((K12+M11)-(L12+N11)&gt;0,(K12+M11)-(L12+N11),0)</f>
        <v>0</v>
      </c>
      <c r="N12" s="11">
        <f>IF((N11+L12)-(M11+K12)&gt;0,(N11+L12)-(M11+K12),0)</f>
        <v>7.052</v>
      </c>
    </row>
    <row r="13" spans="1:14" ht="11.25" customHeight="1">
      <c r="A13" s="12">
        <v>3</v>
      </c>
      <c r="B13" s="13">
        <v>32.1</v>
      </c>
      <c r="C13" s="14">
        <f>B14-B13</f>
        <v>15.159999999999997</v>
      </c>
      <c r="D13" s="15">
        <v>0</v>
      </c>
      <c r="E13" s="16">
        <v>0.42</v>
      </c>
      <c r="F13" s="17">
        <f>(D14+D13)/2</f>
        <v>0</v>
      </c>
      <c r="G13" s="16">
        <f>(E14+E13)/2</f>
        <v>0.45499999999999996</v>
      </c>
      <c r="H13" s="11">
        <f>F13*C13</f>
        <v>0</v>
      </c>
      <c r="I13" s="16">
        <f>G13*C13</f>
        <v>6.8977999999999975</v>
      </c>
      <c r="J13" s="10">
        <f>MIN(H13,I13)</f>
        <v>0</v>
      </c>
      <c r="K13" s="10">
        <f>H13-J13</f>
        <v>0</v>
      </c>
      <c r="L13" s="11">
        <f>I13-J13</f>
        <v>6.8977999999999975</v>
      </c>
      <c r="M13" s="10">
        <f>IF((K13+M12)-(L13+N12)&gt;0,(K13+M12)-(L13+N12),0)</f>
        <v>0</v>
      </c>
      <c r="N13" s="11">
        <f>IF((N12+L13)-(M12+K13)&gt;0,(N12+L13)-(M12+K13),0)</f>
        <v>13.949799999999996</v>
      </c>
    </row>
    <row r="14" spans="1:14" ht="11.25" customHeight="1">
      <c r="A14" s="12">
        <v>4</v>
      </c>
      <c r="B14" s="13">
        <v>47.26</v>
      </c>
      <c r="C14" s="14">
        <f>B15-B14</f>
        <v>15.170000000000002</v>
      </c>
      <c r="D14" s="15">
        <v>0</v>
      </c>
      <c r="E14" s="16">
        <v>0.49</v>
      </c>
      <c r="F14" s="17">
        <f>(D15+D14)/2</f>
        <v>0</v>
      </c>
      <c r="G14" s="16">
        <f>(E15+E14)/2</f>
        <v>0.33</v>
      </c>
      <c r="H14" s="11">
        <f>F14*C14</f>
        <v>0</v>
      </c>
      <c r="I14" s="16">
        <f>G14*C14</f>
        <v>5.006100000000001</v>
      </c>
      <c r="J14" s="10">
        <f>MIN(H14,I14)</f>
        <v>0</v>
      </c>
      <c r="K14" s="10">
        <f>H14-J14</f>
        <v>0</v>
      </c>
      <c r="L14" s="11">
        <f>I14-J14</f>
        <v>5.006100000000001</v>
      </c>
      <c r="M14" s="10">
        <f>IF((K14+M13)-(L14+N13)&gt;0,(K14+M13)-(L14+N13),0)</f>
        <v>0</v>
      </c>
      <c r="N14" s="11">
        <f>IF((N13+L14)-(M13+K14)&gt;0,(N13+L14)-(M13+K14),0)</f>
        <v>18.955899999999996</v>
      </c>
    </row>
    <row r="15" spans="1:14" ht="11.25" customHeight="1">
      <c r="A15" s="12">
        <v>5</v>
      </c>
      <c r="B15" s="13">
        <v>62.43</v>
      </c>
      <c r="C15" s="14">
        <f>B16-B15</f>
        <v>6.240000000000002</v>
      </c>
      <c r="D15" s="15">
        <v>0</v>
      </c>
      <c r="E15" s="16">
        <v>0.17</v>
      </c>
      <c r="F15" s="17">
        <f>(D16+D15)/2</f>
        <v>0</v>
      </c>
      <c r="G15" s="16">
        <f>(E16+E15)/2</f>
        <v>0.20500000000000002</v>
      </c>
      <c r="H15" s="11">
        <f>F15*C15</f>
        <v>0</v>
      </c>
      <c r="I15" s="16">
        <f>G15*C15</f>
        <v>1.2792000000000006</v>
      </c>
      <c r="J15" s="10">
        <f>MIN(H15,I15)</f>
        <v>0</v>
      </c>
      <c r="K15" s="10">
        <f>H15-J15</f>
        <v>0</v>
      </c>
      <c r="L15" s="11">
        <f>I15-J15</f>
        <v>1.2792000000000006</v>
      </c>
      <c r="M15" s="10">
        <f>IF((K15+M14)-(L15+N14)&gt;0,(K15+M14)-(L15+N14),0)</f>
        <v>0</v>
      </c>
      <c r="N15" s="11">
        <f>IF((N14+L15)-(M14+K15)&gt;0,(N14+L15)-(M14+K15),0)</f>
        <v>20.235099999999996</v>
      </c>
    </row>
    <row r="16" spans="1:14" ht="11.25" customHeight="1">
      <c r="A16" s="12">
        <v>6</v>
      </c>
      <c r="B16" s="13">
        <v>68.67</v>
      </c>
      <c r="C16" s="14">
        <f>B17-B16</f>
        <v>15.179999999999993</v>
      </c>
      <c r="D16" s="15">
        <v>0</v>
      </c>
      <c r="E16" s="16">
        <v>0.24</v>
      </c>
      <c r="F16" s="17">
        <f>(D17+D16)/2</f>
        <v>0</v>
      </c>
      <c r="G16" s="16">
        <f>(E17+E16)/2</f>
        <v>0.255</v>
      </c>
      <c r="H16" s="11">
        <f>F16*C16</f>
        <v>0</v>
      </c>
      <c r="I16" s="16">
        <f>G16*C16</f>
        <v>3.870899999999998</v>
      </c>
      <c r="J16" s="10">
        <f>MIN(H16,I16)</f>
        <v>0</v>
      </c>
      <c r="K16" s="10">
        <f>H16-J16</f>
        <v>0</v>
      </c>
      <c r="L16" s="11">
        <f>I16-J16</f>
        <v>3.870899999999998</v>
      </c>
      <c r="M16" s="10">
        <f>IF((K16+M15)-(L16+N15)&gt;0,(K16+M15)-(L16+N15),0)</f>
        <v>0</v>
      </c>
      <c r="N16" s="11">
        <f>IF((N15+L16)-(M15+K16)&gt;0,(N15+L16)-(M15+K16),0)</f>
        <v>24.105999999999995</v>
      </c>
    </row>
    <row r="17" spans="1:14" ht="11.25" customHeight="1">
      <c r="A17" s="12">
        <v>7</v>
      </c>
      <c r="B17" s="13">
        <v>83.85</v>
      </c>
      <c r="C17" s="14">
        <f>B18-B17</f>
        <v>15.180000000000007</v>
      </c>
      <c r="D17" s="15">
        <v>0</v>
      </c>
      <c r="E17" s="16">
        <v>0.27</v>
      </c>
      <c r="F17" s="17">
        <f>(D18+D17)/2</f>
        <v>0</v>
      </c>
      <c r="G17" s="16">
        <f>(E18+E17)/2</f>
        <v>0.195</v>
      </c>
      <c r="H17" s="11">
        <f>F17*C17</f>
        <v>0</v>
      </c>
      <c r="I17" s="16">
        <f>G17*C17</f>
        <v>2.9601000000000015</v>
      </c>
      <c r="J17" s="10">
        <f>MIN(H17,I17)</f>
        <v>0</v>
      </c>
      <c r="K17" s="10">
        <f>H17-J17</f>
        <v>0</v>
      </c>
      <c r="L17" s="11">
        <f>I17-J17</f>
        <v>2.9601000000000015</v>
      </c>
      <c r="M17" s="10">
        <f>IF((K17+M16)-(L17+N16)&gt;0,(K17+M16)-(L17+N16),0)</f>
        <v>0</v>
      </c>
      <c r="N17" s="11">
        <f>IF((N16+L17)-(M16+K17)&gt;0,(N16+L17)-(M16+K17),0)</f>
        <v>27.066099999999995</v>
      </c>
    </row>
    <row r="18" spans="1:14" ht="11.25" customHeight="1">
      <c r="A18" s="12">
        <v>8</v>
      </c>
      <c r="B18" s="13">
        <v>99.03</v>
      </c>
      <c r="C18" s="14">
        <f>B19-B18</f>
        <v>15.179999999999993</v>
      </c>
      <c r="D18" s="15">
        <v>0</v>
      </c>
      <c r="E18" s="16">
        <v>0.12</v>
      </c>
      <c r="F18" s="17">
        <f>(D19+D18)/2</f>
        <v>0.31</v>
      </c>
      <c r="G18" s="16">
        <f>(E19+E18)/2</f>
        <v>0.15</v>
      </c>
      <c r="H18" s="11">
        <f>F18*C18</f>
        <v>4.705799999999997</v>
      </c>
      <c r="I18" s="16">
        <f>G18*C18</f>
        <v>2.276999999999999</v>
      </c>
      <c r="J18" s="10">
        <f>MIN(H18,I18)</f>
        <v>2.276999999999999</v>
      </c>
      <c r="K18" s="10">
        <f>H18-J18</f>
        <v>2.4287999999999985</v>
      </c>
      <c r="L18" s="11">
        <f>I18-J18</f>
        <v>0</v>
      </c>
      <c r="M18" s="10">
        <f>IF((K18+M17)-(L18+N17)&gt;0,(K18+M17)-(L18+N17),0)</f>
        <v>0</v>
      </c>
      <c r="N18" s="11">
        <f>IF((N17+L18)-(M17+K18)&gt;0,(N17+L18)-(M17+K18),0)</f>
        <v>24.637299999999996</v>
      </c>
    </row>
    <row r="19" spans="1:14" ht="11.25" customHeight="1">
      <c r="A19" s="12">
        <v>9</v>
      </c>
      <c r="B19" s="13">
        <v>114.21</v>
      </c>
      <c r="C19" s="14">
        <f>B20-B19</f>
        <v>24.810000000000016</v>
      </c>
      <c r="D19" s="15">
        <v>0.62</v>
      </c>
      <c r="E19" s="16">
        <v>0.18</v>
      </c>
      <c r="F19" s="17">
        <f>(D20+D19)/2</f>
        <v>0.355</v>
      </c>
      <c r="G19" s="16">
        <f>(E20+E19)/2</f>
        <v>0.145</v>
      </c>
      <c r="H19" s="11">
        <f>F19*C19</f>
        <v>8.807550000000006</v>
      </c>
      <c r="I19" s="16">
        <f>G19*C19</f>
        <v>3.597450000000002</v>
      </c>
      <c r="J19" s="10">
        <f>MIN(H19,I19)</f>
        <v>3.597450000000002</v>
      </c>
      <c r="K19" s="10">
        <f>H19-J19</f>
        <v>5.210100000000004</v>
      </c>
      <c r="L19" s="11">
        <f>I19-J19</f>
        <v>0</v>
      </c>
      <c r="M19" s="10">
        <f>IF((K19+M18)-(L19+N18)&gt;0,(K19+M18)-(L19+N18),0)</f>
        <v>0</v>
      </c>
      <c r="N19" s="11">
        <f>IF((N18+L19)-(M18+K19)&gt;0,(N18+L19)-(M18+K19),0)</f>
        <v>19.427199999999992</v>
      </c>
    </row>
    <row r="20" spans="1:14" ht="11.25" customHeight="1">
      <c r="A20" s="12">
        <v>10</v>
      </c>
      <c r="B20" s="13">
        <v>139.02</v>
      </c>
      <c r="C20" s="14">
        <f>B21-B20</f>
        <v>11.269999999999982</v>
      </c>
      <c r="D20" s="15">
        <v>0.09</v>
      </c>
      <c r="E20" s="16">
        <v>0.11</v>
      </c>
      <c r="F20" s="17">
        <f>(D21+D20)/2</f>
        <v>4.215</v>
      </c>
      <c r="G20" s="16">
        <f>(E21+E20)/2</f>
        <v>0.11</v>
      </c>
      <c r="H20" s="11">
        <f>F20*C20</f>
        <v>47.503049999999924</v>
      </c>
      <c r="I20" s="16">
        <f>G20*C20</f>
        <v>1.239699999999998</v>
      </c>
      <c r="J20" s="10">
        <f>MIN(H20,I20)</f>
        <v>1.239699999999998</v>
      </c>
      <c r="K20" s="10">
        <f>H20-J20</f>
        <v>46.263349999999924</v>
      </c>
      <c r="L20" s="11">
        <f>I20-J20</f>
        <v>0</v>
      </c>
      <c r="M20" s="10">
        <f>IF((K20+M19)-(L20+N19)&gt;0,(K20+M19)-(L20+N19),0)</f>
        <v>26.836149999999932</v>
      </c>
      <c r="N20" s="11">
        <f>IF((N19+L20)-(M19+K20)&gt;0,(N19+L20)-(M19+K20),0)</f>
        <v>0</v>
      </c>
    </row>
    <row r="21" spans="1:14" ht="11.25" customHeight="1">
      <c r="A21" s="12">
        <v>11</v>
      </c>
      <c r="B21" s="13">
        <v>150.29</v>
      </c>
      <c r="C21" s="14">
        <f>B22-B21</f>
        <v>15.300000000000011</v>
      </c>
      <c r="D21" s="15">
        <v>8.34</v>
      </c>
      <c r="E21" s="16">
        <v>0.11</v>
      </c>
      <c r="F21" s="17">
        <f>(D22+D21)/2</f>
        <v>4.17</v>
      </c>
      <c r="G21" s="16">
        <f>(E22+E21)/2</f>
        <v>1.3499999999999999</v>
      </c>
      <c r="H21" s="11">
        <f>F21*C21</f>
        <v>63.801000000000045</v>
      </c>
      <c r="I21" s="16">
        <f>G21*C21</f>
        <v>20.655000000000012</v>
      </c>
      <c r="J21" s="10">
        <f>MIN(H21,I21)</f>
        <v>20.655000000000012</v>
      </c>
      <c r="K21" s="10">
        <f>H21-J21</f>
        <v>43.14600000000003</v>
      </c>
      <c r="L21" s="11">
        <f>I21-J21</f>
        <v>0</v>
      </c>
      <c r="M21" s="10">
        <f>IF((K21+M20)-(L21+N20)&gt;0,(K21+M20)-(L21+N20),0)</f>
        <v>69.98214999999996</v>
      </c>
      <c r="N21" s="11">
        <f>IF((N20+L21)-(M20+K21)&gt;0,(N20+L21)-(M20+K21),0)</f>
        <v>0</v>
      </c>
    </row>
    <row r="22" spans="1:14" ht="11.25" customHeight="1">
      <c r="A22" s="12">
        <v>12</v>
      </c>
      <c r="B22" s="13">
        <v>165.59</v>
      </c>
      <c r="C22" s="14">
        <f>B23-B22</f>
        <v>14.969999999999999</v>
      </c>
      <c r="D22" s="15">
        <v>0</v>
      </c>
      <c r="E22" s="16">
        <v>2.59</v>
      </c>
      <c r="F22" s="17">
        <f>(D23+D22)/2</f>
        <v>0</v>
      </c>
      <c r="G22" s="16">
        <f>(E23+E22)/2</f>
        <v>3.275</v>
      </c>
      <c r="H22" s="11">
        <f>F22*C22</f>
        <v>0</v>
      </c>
      <c r="I22" s="16">
        <f>G22*C22</f>
        <v>49.02674999999999</v>
      </c>
      <c r="J22" s="10">
        <f>MIN(H22,I22)</f>
        <v>0</v>
      </c>
      <c r="K22" s="10">
        <f>H22-J22</f>
        <v>0</v>
      </c>
      <c r="L22" s="11">
        <f>I22-J22</f>
        <v>49.02674999999999</v>
      </c>
      <c r="M22" s="10">
        <f>IF((K22+M21)-(L22+N21)&gt;0,(K22+M21)-(L22+N21),0)</f>
        <v>20.95539999999997</v>
      </c>
      <c r="N22" s="11">
        <f>IF((N21+L22)-(M21+K22)&gt;0,(N21+L22)-(M21+K22),0)</f>
        <v>0</v>
      </c>
    </row>
    <row r="23" spans="1:14" ht="11.25" customHeight="1">
      <c r="A23" s="12">
        <v>13</v>
      </c>
      <c r="B23" s="13">
        <v>180.56</v>
      </c>
      <c r="C23" s="14">
        <f>B24-B23</f>
        <v>14.960000000000008</v>
      </c>
      <c r="D23" s="15">
        <v>0</v>
      </c>
      <c r="E23" s="16">
        <v>3.96</v>
      </c>
      <c r="F23" s="17">
        <f>(D24+D23)/2</f>
        <v>0.25</v>
      </c>
      <c r="G23" s="16">
        <f>(E24+E23)/2</f>
        <v>3.205</v>
      </c>
      <c r="H23" s="11">
        <f>F23*C23</f>
        <v>3.740000000000002</v>
      </c>
      <c r="I23" s="16">
        <f>G23*C23</f>
        <v>47.946800000000025</v>
      </c>
      <c r="J23" s="10">
        <f>MIN(H23,I23)</f>
        <v>3.740000000000002</v>
      </c>
      <c r="K23" s="10">
        <f>H23-J23</f>
        <v>0</v>
      </c>
      <c r="L23" s="11">
        <f>I23-J23</f>
        <v>44.20680000000002</v>
      </c>
      <c r="M23" s="10">
        <f>IF((K23+M22)-(L23+N22)&gt;0,(K23+M22)-(L23+N22),0)</f>
        <v>0</v>
      </c>
      <c r="N23" s="11">
        <f>IF((N22+L23)-(M22+K23)&gt;0,(N22+L23)-(M22+K23),0)</f>
        <v>23.251400000000054</v>
      </c>
    </row>
    <row r="24" spans="1:14" ht="11.25" customHeight="1">
      <c r="A24" s="12">
        <v>14</v>
      </c>
      <c r="B24" s="13">
        <v>195.52</v>
      </c>
      <c r="C24" s="14">
        <f>B25-B24</f>
        <v>14.969999999999999</v>
      </c>
      <c r="D24" s="15">
        <v>0.5</v>
      </c>
      <c r="E24" s="16">
        <v>2.45</v>
      </c>
      <c r="F24" s="17">
        <f>(D25+D24)/2</f>
        <v>1.865</v>
      </c>
      <c r="G24" s="16">
        <f>(E25+E24)/2</f>
        <v>1.4500000000000002</v>
      </c>
      <c r="H24" s="11">
        <f>F24*C24</f>
        <v>27.91905</v>
      </c>
      <c r="I24" s="16">
        <f>G24*C24</f>
        <v>21.706500000000002</v>
      </c>
      <c r="J24" s="10">
        <f>MIN(H24,I24)</f>
        <v>21.706500000000002</v>
      </c>
      <c r="K24" s="10">
        <f>H24-J24</f>
        <v>6.212549999999997</v>
      </c>
      <c r="L24" s="11">
        <f>I24-J24</f>
        <v>0</v>
      </c>
      <c r="M24" s="10">
        <f>IF((K24+M23)-(L24+N23)&gt;0,(K24+M23)-(L24+N23),0)</f>
        <v>0</v>
      </c>
      <c r="N24" s="11">
        <f>IF((N23+L24)-(M23+K24)&gt;0,(N23+L24)-(M23+K24),0)</f>
        <v>17.038850000000057</v>
      </c>
    </row>
    <row r="25" spans="1:14" ht="11.25" customHeight="1">
      <c r="A25" s="12">
        <v>15</v>
      </c>
      <c r="B25" s="13">
        <v>210.49</v>
      </c>
      <c r="C25" s="14">
        <f>B26-B25</f>
        <v>25.22</v>
      </c>
      <c r="D25" s="15">
        <v>3.23</v>
      </c>
      <c r="E25" s="16">
        <v>0.45</v>
      </c>
      <c r="F25" s="17">
        <f>(D26+D25)/2</f>
        <v>3.88</v>
      </c>
      <c r="G25" s="16">
        <f>(E26+E25)/2</f>
        <v>1.06</v>
      </c>
      <c r="H25" s="11">
        <f>F25*C25</f>
        <v>97.85359999999999</v>
      </c>
      <c r="I25" s="16">
        <f>G25*C25</f>
        <v>26.7332</v>
      </c>
      <c r="J25" s="10">
        <f>MIN(H25,I25)</f>
        <v>26.7332</v>
      </c>
      <c r="K25" s="10">
        <f>H25-J25</f>
        <v>71.12039999999999</v>
      </c>
      <c r="L25" s="11">
        <f>I25-J25</f>
        <v>0</v>
      </c>
      <c r="M25" s="10">
        <f>IF((K25+M24)-(L25+N24)&gt;0,(K25+M24)-(L25+N24),0)</f>
        <v>54.081549999999936</v>
      </c>
      <c r="N25" s="11">
        <f>IF((N24+L25)-(M24+K25)&gt;0,(N24+L25)-(M24+K25),0)</f>
        <v>0</v>
      </c>
    </row>
    <row r="26" spans="1:14" ht="11.25" customHeight="1">
      <c r="A26" s="12">
        <v>16</v>
      </c>
      <c r="B26" s="13">
        <v>235.71</v>
      </c>
      <c r="C26" s="14">
        <f>B27-B26</f>
        <v>25.22</v>
      </c>
      <c r="D26" s="15">
        <v>4.53</v>
      </c>
      <c r="E26" s="16">
        <v>1.67</v>
      </c>
      <c r="F26" s="17">
        <f>(D27+D26)/2</f>
        <v>3.4800000000000004</v>
      </c>
      <c r="G26" s="16">
        <f>(E27+E26)/2</f>
        <v>1.105</v>
      </c>
      <c r="H26" s="11">
        <f>F26*C26</f>
        <v>87.7656</v>
      </c>
      <c r="I26" s="16">
        <f>G26*C26</f>
        <v>27.8681</v>
      </c>
      <c r="J26" s="10">
        <f>MIN(H26,I26)</f>
        <v>27.8681</v>
      </c>
      <c r="K26" s="10">
        <f>H26-J26</f>
        <v>59.89750000000001</v>
      </c>
      <c r="L26" s="11">
        <f>I26-J26</f>
        <v>0</v>
      </c>
      <c r="M26" s="10">
        <f>IF((K26+M25)-(L26+N25)&gt;0,(K26+M25)-(L26+N25),0)</f>
        <v>113.97904999999994</v>
      </c>
      <c r="N26" s="11">
        <f>IF((N25+L26)-(M25+K26)&gt;0,(N25+L26)-(M25+K26),0)</f>
        <v>0</v>
      </c>
    </row>
    <row r="27" spans="1:14" ht="11.25" customHeight="1">
      <c r="A27" s="12">
        <v>17</v>
      </c>
      <c r="B27" s="13">
        <v>260.93</v>
      </c>
      <c r="C27" s="14">
        <f>B28-B27</f>
        <v>38.639999999999986</v>
      </c>
      <c r="D27" s="15">
        <v>2.43</v>
      </c>
      <c r="E27" s="16">
        <v>0.54</v>
      </c>
      <c r="F27" s="17">
        <f>(D28+D27)/2</f>
        <v>7.305</v>
      </c>
      <c r="G27" s="16">
        <f>(E28+E27)/2</f>
        <v>0.675</v>
      </c>
      <c r="H27" s="11">
        <f>F27*C27</f>
        <v>282.2651999999999</v>
      </c>
      <c r="I27" s="16">
        <f>G27*C27</f>
        <v>26.081999999999994</v>
      </c>
      <c r="J27" s="10">
        <f>MIN(H27,I27)</f>
        <v>26.081999999999994</v>
      </c>
      <c r="K27" s="10">
        <f>H27-J27</f>
        <v>256.1831999999999</v>
      </c>
      <c r="L27" s="11">
        <f>I27-J27</f>
        <v>0</v>
      </c>
      <c r="M27" s="10">
        <f>IF((K27+M26)-(L27+N26)&gt;0,(K27+M26)-(L27+N26),0)</f>
        <v>370.16224999999986</v>
      </c>
      <c r="N27" s="11">
        <f>IF((N26+L27)-(M26+K27)&gt;0,(N26+L27)-(M26+K27),0)</f>
        <v>0</v>
      </c>
    </row>
    <row r="28" spans="1:14" ht="11.25" customHeight="1">
      <c r="A28" s="12">
        <v>18</v>
      </c>
      <c r="B28" s="13">
        <v>299.57</v>
      </c>
      <c r="C28" s="14">
        <f>B29-B28</f>
        <v>21.19999999999999</v>
      </c>
      <c r="D28" s="15">
        <v>12.18</v>
      </c>
      <c r="E28" s="16">
        <v>0.81</v>
      </c>
      <c r="F28" s="17">
        <f>(D29+D28)/2</f>
        <v>12.94</v>
      </c>
      <c r="G28" s="16">
        <f>(E29+E28)/2</f>
        <v>0.895</v>
      </c>
      <c r="H28" s="11">
        <f>F28*C28</f>
        <v>274.32799999999986</v>
      </c>
      <c r="I28" s="16">
        <f>G28*C28</f>
        <v>18.97399999999999</v>
      </c>
      <c r="J28" s="10">
        <f>MIN(H28,I28)</f>
        <v>18.97399999999999</v>
      </c>
      <c r="K28" s="10">
        <f>H28-J28</f>
        <v>255.35399999999987</v>
      </c>
      <c r="L28" s="11">
        <f>I28-J28</f>
        <v>0</v>
      </c>
      <c r="M28" s="10">
        <f>IF((K28+M27)-(L28+N27)&gt;0,(K28+M27)-(L28+N27),0)</f>
        <v>625.5162499999997</v>
      </c>
      <c r="N28" s="11">
        <f>IF((N27+L28)-(M27+K28)&gt;0,(N27+L28)-(M27+K28),0)</f>
        <v>0</v>
      </c>
    </row>
    <row r="29" spans="1:14" ht="11.25" customHeight="1">
      <c r="A29" s="12">
        <v>19</v>
      </c>
      <c r="B29" s="13">
        <v>320.77</v>
      </c>
      <c r="C29" s="14">
        <f>B30-B29</f>
        <v>12.990000000000009</v>
      </c>
      <c r="D29" s="15">
        <v>13.7</v>
      </c>
      <c r="E29" s="16">
        <v>0.98</v>
      </c>
      <c r="F29" s="17">
        <f>(D30+D29)/2</f>
        <v>16.205</v>
      </c>
      <c r="G29" s="16">
        <f>(E30+E29)/2</f>
        <v>0.9450000000000001</v>
      </c>
      <c r="H29" s="11">
        <f>F29*C29</f>
        <v>210.5029500000001</v>
      </c>
      <c r="I29" s="16">
        <f>G29*C29</f>
        <v>12.27555000000001</v>
      </c>
      <c r="J29" s="10">
        <f>MIN(H29,I29)</f>
        <v>12.27555000000001</v>
      </c>
      <c r="K29" s="10">
        <f>H29-J29</f>
        <v>198.2274000000001</v>
      </c>
      <c r="L29" s="11">
        <f>I29-J29</f>
        <v>0</v>
      </c>
      <c r="M29" s="10">
        <f>IF((K29+M28)-(L29+N28)&gt;0,(K29+M28)-(L29+N28),0)</f>
        <v>823.7436499999998</v>
      </c>
      <c r="N29" s="11">
        <f>IF((N28+L29)-(M28+K29)&gt;0,(N28+L29)-(M28+K29),0)</f>
        <v>0</v>
      </c>
    </row>
    <row r="30" spans="1:14" ht="11.25" customHeight="1">
      <c r="A30" s="12">
        <v>20</v>
      </c>
      <c r="B30" s="13">
        <v>333.76</v>
      </c>
      <c r="C30" s="14">
        <f>B31-B30</f>
        <v>13.910000000000025</v>
      </c>
      <c r="D30" s="15">
        <v>18.71</v>
      </c>
      <c r="E30" s="16">
        <v>0.91</v>
      </c>
      <c r="F30" s="17">
        <f>(D31+D30)/2</f>
        <v>12.280000000000001</v>
      </c>
      <c r="G30" s="16">
        <f>(E31+E30)/2</f>
        <v>0.555</v>
      </c>
      <c r="H30" s="11">
        <f>F30*C30</f>
        <v>170.81480000000033</v>
      </c>
      <c r="I30" s="16">
        <f>G30*C30</f>
        <v>7.720050000000015</v>
      </c>
      <c r="J30" s="10">
        <f>MIN(H30,I30)</f>
        <v>7.720050000000015</v>
      </c>
      <c r="K30" s="10">
        <f>H30-J30</f>
        <v>163.09475000000032</v>
      </c>
      <c r="L30" s="11">
        <f>I30-J30</f>
        <v>0</v>
      </c>
      <c r="M30" s="10">
        <f>IF((K30+M29)-(L30+N29)&gt;0,(K30+M29)-(L30+N29),0)</f>
        <v>986.8384000000001</v>
      </c>
      <c r="N30" s="11">
        <f>IF((N29+L30)-(M29+K30)&gt;0,(N29+L30)-(M29+K30),0)</f>
        <v>0</v>
      </c>
    </row>
    <row r="31" spans="1:14" ht="11.25" customHeight="1">
      <c r="A31" s="12">
        <v>21</v>
      </c>
      <c r="B31" s="13">
        <v>347.67</v>
      </c>
      <c r="C31" s="14">
        <f>B32-B31</f>
        <v>14.879999999999995</v>
      </c>
      <c r="D31" s="15">
        <v>5.85</v>
      </c>
      <c r="E31" s="16">
        <v>0.2</v>
      </c>
      <c r="F31" s="17">
        <f>(D32+D31)/2</f>
        <v>5.335</v>
      </c>
      <c r="G31" s="16">
        <f>(E32+E31)/2</f>
        <v>0.265</v>
      </c>
      <c r="H31" s="11">
        <f>F31*C31</f>
        <v>79.38479999999997</v>
      </c>
      <c r="I31" s="16">
        <f>G31*C31</f>
        <v>3.943199999999999</v>
      </c>
      <c r="J31" s="10">
        <f>MIN(H31,I31)</f>
        <v>3.943199999999999</v>
      </c>
      <c r="K31" s="10">
        <f>H31-J31</f>
        <v>75.44159999999997</v>
      </c>
      <c r="L31" s="11">
        <f>I31-J31</f>
        <v>0</v>
      </c>
      <c r="M31" s="10">
        <f>IF((K31+M30)-(L31+N30)&gt;0,(K31+M30)-(L31+N30),0)</f>
        <v>1062.28</v>
      </c>
      <c r="N31" s="11">
        <f>IF((N30+L31)-(M30+K31)&gt;0,(N30+L31)-(M30+K31),0)</f>
        <v>0</v>
      </c>
    </row>
    <row r="32" spans="1:14" ht="11.25" customHeight="1">
      <c r="A32" s="12">
        <v>22</v>
      </c>
      <c r="B32" s="13">
        <v>362.55</v>
      </c>
      <c r="C32" s="14">
        <f>B33-B32</f>
        <v>8.889999999999986</v>
      </c>
      <c r="D32" s="15">
        <v>4.82</v>
      </c>
      <c r="E32" s="16">
        <v>0.33</v>
      </c>
      <c r="F32" s="17">
        <f>(D33+D32)/2</f>
        <v>6.51</v>
      </c>
      <c r="G32" s="16">
        <f>(E33+E32)/2</f>
        <v>0.2</v>
      </c>
      <c r="H32" s="11">
        <f>F32*C32</f>
        <v>57.87389999999991</v>
      </c>
      <c r="I32" s="16">
        <f>G32*C32</f>
        <v>1.7779999999999974</v>
      </c>
      <c r="J32" s="10">
        <f>MIN(H32,I32)</f>
        <v>1.7779999999999974</v>
      </c>
      <c r="K32" s="10">
        <f>H32-J32</f>
        <v>56.09589999999991</v>
      </c>
      <c r="L32" s="11">
        <f>I32-J32</f>
        <v>0</v>
      </c>
      <c r="M32" s="10">
        <f>IF((K32+M31)-(L32+N31)&gt;0,(K32+M31)-(L32+N31),0)</f>
        <v>1118.3758999999998</v>
      </c>
      <c r="N32" s="11">
        <f>IF((N31+L32)-(M31+K32)&gt;0,(N31+L32)-(M31+K32),0)</f>
        <v>0</v>
      </c>
    </row>
    <row r="33" spans="1:14" ht="11.25" customHeight="1">
      <c r="A33" s="12">
        <v>23</v>
      </c>
      <c r="B33" s="13">
        <v>371.44</v>
      </c>
      <c r="C33" s="14">
        <f>B34-B33</f>
        <v>6.089999999999975</v>
      </c>
      <c r="D33" s="15">
        <v>8.2</v>
      </c>
      <c r="E33" s="16">
        <v>0.07</v>
      </c>
      <c r="F33" s="17">
        <f>(D34+D33)/2</f>
        <v>4.1</v>
      </c>
      <c r="G33" s="16">
        <f>(E34+E33)/2</f>
        <v>0.035</v>
      </c>
      <c r="H33" s="11">
        <f>F33*C33</f>
        <v>24.968999999999895</v>
      </c>
      <c r="I33" s="16">
        <f>G33*C33</f>
        <v>0.21314999999999915</v>
      </c>
      <c r="J33" s="10">
        <f>MIN(H33,I33)</f>
        <v>0.21314999999999915</v>
      </c>
      <c r="K33" s="10">
        <f>H33-J33</f>
        <v>24.755849999999896</v>
      </c>
      <c r="L33" s="11">
        <f>I33-J33</f>
        <v>0</v>
      </c>
      <c r="M33" s="10">
        <f>IF((K33+M32)-(L33+N32)&gt;0,(K33+M32)-(L33+N32),0)</f>
        <v>1143.1317499999996</v>
      </c>
      <c r="N33" s="11">
        <f>IF((N32+L33)-(M32+K33)&gt;0,(N32+L33)-(M32+K33),0)</f>
        <v>0</v>
      </c>
    </row>
    <row r="34" spans="1:14" ht="11.25" customHeight="1">
      <c r="A34" s="12">
        <v>24</v>
      </c>
      <c r="B34" s="13">
        <v>377.53</v>
      </c>
      <c r="C34" s="14"/>
      <c r="D34" s="15">
        <v>0</v>
      </c>
      <c r="E34" s="16">
        <v>0</v>
      </c>
      <c r="F34" s="17"/>
      <c r="G34" s="16"/>
      <c r="H34" s="11"/>
      <c r="I34" s="16"/>
      <c r="J34" s="10"/>
      <c r="K34" s="10"/>
      <c r="L34" s="11"/>
      <c r="M34" s="10"/>
      <c r="N34" s="11"/>
    </row>
    <row r="35" spans="1:14" ht="11.25" customHeight="1">
      <c r="A35" s="18"/>
      <c r="B35" s="19"/>
      <c r="C35" s="18"/>
      <c r="D35" s="18"/>
      <c r="E35" s="18"/>
      <c r="F35" s="18"/>
      <c r="G35" s="18"/>
      <c r="H35" s="20"/>
      <c r="I35" s="20"/>
      <c r="J35" s="20"/>
      <c r="K35" s="20"/>
      <c r="L35" s="20"/>
      <c r="M35" s="18"/>
      <c r="N35" s="18"/>
    </row>
    <row r="36" spans="1:14" ht="12.75">
      <c r="A36" s="21"/>
      <c r="B36" s="22"/>
      <c r="C36" s="22"/>
      <c r="D36" s="22"/>
      <c r="E36" s="22"/>
      <c r="F36" s="22"/>
      <c r="G36" s="22"/>
      <c r="H36" s="23">
        <f>SUM(H11:H34)</f>
        <v>1442.2342999999998</v>
      </c>
      <c r="I36" s="23">
        <f>SUM(I11:I34)</f>
        <v>299.10255</v>
      </c>
      <c r="J36" s="23">
        <f>SUM(J11:J34)</f>
        <v>178.80290000000002</v>
      </c>
      <c r="K36" s="23">
        <f>SUM(K11:K34)</f>
        <v>1263.4313999999997</v>
      </c>
      <c r="L36" s="23">
        <f>SUM(L11:L34)</f>
        <v>120.29965000000001</v>
      </c>
      <c r="M36" s="22"/>
      <c r="N36" s="24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</sheetData>
  <sheetProtection selectLockedCells="1" selectUnlockedCells="1"/>
  <mergeCells count="12">
    <mergeCell ref="A3:N3"/>
    <mergeCell ref="A4:H4"/>
    <mergeCell ref="A5:N5"/>
    <mergeCell ref="A8:A9"/>
    <mergeCell ref="B8:B9"/>
    <mergeCell ref="C8:C9"/>
    <mergeCell ref="D8:E8"/>
    <mergeCell ref="F8:G8"/>
    <mergeCell ref="H8:I8"/>
    <mergeCell ref="J8:J9"/>
    <mergeCell ref="K8:L8"/>
    <mergeCell ref="M8:N8"/>
  </mergeCells>
  <printOptions/>
  <pageMargins left="0.7875" right="0.5902777777777778" top="0.5902777777777778" bottom="0.7875" header="0.5118055555555555" footer="0.5118055555555555"/>
  <pageSetup firstPageNumber="1" useFirstPageNumber="1"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2010-09-27T15:00:18Z</cp:lastPrinted>
  <dcterms:modified xsi:type="dcterms:W3CDTF">2010-10-06T11:05:38Z</dcterms:modified>
  <cp:category/>
  <cp:version/>
  <cp:contentType/>
  <cp:contentStatus/>
  <cp:revision>51</cp:revision>
</cp:coreProperties>
</file>